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UT4M\2 securite\chronometrage\"/>
    </mc:Choice>
  </mc:AlternateContent>
  <bookViews>
    <workbookView xWindow="-60" yWindow="-180" windowWidth="15450" windowHeight="6000"/>
  </bookViews>
  <sheets>
    <sheet name="Temps de Parcours" sheetId="1" r:id="rId1"/>
  </sheets>
  <calcPr calcId="15251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L7" i="1" l="1"/>
  <c r="H41" i="1" l="1"/>
  <c r="J41" i="1" s="1"/>
  <c r="H40" i="1"/>
  <c r="I40" i="1" s="1"/>
  <c r="H39" i="1"/>
  <c r="I39" i="1" s="1"/>
  <c r="H38" i="1"/>
  <c r="J38" i="1" s="1"/>
  <c r="H37" i="1"/>
  <c r="H36" i="1"/>
  <c r="I36" i="1" s="1"/>
  <c r="H35" i="1"/>
  <c r="J35" i="1" s="1"/>
  <c r="H34" i="1"/>
  <c r="I34" i="1" s="1"/>
  <c r="H33" i="1"/>
  <c r="H32" i="1"/>
  <c r="I32" i="1" s="1"/>
  <c r="H31" i="1"/>
  <c r="J31" i="1" s="1"/>
  <c r="H30" i="1"/>
  <c r="I30" i="1" s="1"/>
  <c r="H29" i="1"/>
  <c r="J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J21" i="1" s="1"/>
  <c r="H20" i="1"/>
  <c r="I20" i="1" s="1"/>
  <c r="H19" i="1"/>
  <c r="J19" i="1" s="1"/>
  <c r="H18" i="1"/>
  <c r="J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J10" i="1" s="1"/>
  <c r="H9" i="1"/>
  <c r="J9" i="1" s="1"/>
  <c r="H7" i="1"/>
  <c r="H8" i="1"/>
  <c r="I8" i="1" s="1"/>
  <c r="I37" i="1"/>
  <c r="J33" i="1"/>
  <c r="J40" i="1"/>
  <c r="J39" i="1"/>
  <c r="J37" i="1"/>
  <c r="J30" i="1"/>
  <c r="J27" i="1"/>
  <c r="J23" i="1"/>
  <c r="J17" i="1"/>
  <c r="J15" i="1"/>
  <c r="J13" i="1"/>
  <c r="J11" i="1"/>
  <c r="I41" i="1" l="1"/>
  <c r="J8" i="1"/>
  <c r="K8" i="1" s="1"/>
  <c r="I10" i="1"/>
  <c r="K10" i="1" s="1"/>
  <c r="J22" i="1"/>
  <c r="K22" i="1" s="1"/>
  <c r="K41" i="1"/>
  <c r="K23" i="1"/>
  <c r="K39" i="1"/>
  <c r="K40" i="1"/>
  <c r="K37" i="1"/>
  <c r="K11" i="1"/>
  <c r="J14" i="1"/>
  <c r="K14" i="1" s="1"/>
  <c r="K27" i="1"/>
  <c r="J34" i="1"/>
  <c r="K34" i="1" s="1"/>
  <c r="K30" i="1"/>
  <c r="K15" i="1"/>
  <c r="J26" i="1"/>
  <c r="K26" i="1" s="1"/>
  <c r="I29" i="1"/>
  <c r="K29" i="1" s="1"/>
  <c r="I9" i="1"/>
  <c r="K9" i="1" s="1"/>
  <c r="K13" i="1"/>
  <c r="I18" i="1"/>
  <c r="K18" i="1" s="1"/>
  <c r="I21" i="1"/>
  <c r="K21" i="1" s="1"/>
  <c r="J25" i="1"/>
  <c r="K25" i="1" s="1"/>
  <c r="I33" i="1"/>
  <c r="K33" i="1" s="1"/>
  <c r="I38" i="1"/>
  <c r="K38" i="1" s="1"/>
  <c r="K17" i="1"/>
  <c r="J12" i="1"/>
  <c r="K12" i="1" s="1"/>
  <c r="J16" i="1"/>
  <c r="K16" i="1" s="1"/>
  <c r="J20" i="1"/>
  <c r="K20" i="1" s="1"/>
  <c r="J24" i="1"/>
  <c r="K24" i="1" s="1"/>
  <c r="J28" i="1"/>
  <c r="K28" i="1" s="1"/>
  <c r="J32" i="1"/>
  <c r="K32" i="1" s="1"/>
  <c r="J36" i="1"/>
  <c r="K36" i="1" s="1"/>
  <c r="I19" i="1"/>
  <c r="K19" i="1" s="1"/>
  <c r="I31" i="1"/>
  <c r="K31" i="1" s="1"/>
  <c r="I35" i="1"/>
  <c r="K35" i="1" s="1"/>
  <c r="L8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/>
</calcChain>
</file>

<file path=xl/sharedStrings.xml><?xml version="1.0" encoding="utf-8"?>
<sst xmlns="http://schemas.openxmlformats.org/spreadsheetml/2006/main" count="58" uniqueCount="51">
  <si>
    <t xml:space="preserve"> D+</t>
  </si>
  <si>
    <t>D-</t>
  </si>
  <si>
    <t>Alt.</t>
  </si>
  <si>
    <t>(m)</t>
  </si>
  <si>
    <t>Moucherotte</t>
  </si>
  <si>
    <t>Pic St Michel</t>
  </si>
  <si>
    <t>Col de la Chal</t>
  </si>
  <si>
    <t>Pas de la Vache</t>
  </si>
  <si>
    <t>Pas de l'enviou</t>
  </si>
  <si>
    <t xml:space="preserve">Sous l'Echaillon </t>
  </si>
  <si>
    <t>Sommet Chamechaude</t>
  </si>
  <si>
    <t>Fort du St Eynard</t>
  </si>
  <si>
    <t xml:space="preserve">Rachais </t>
  </si>
  <si>
    <t>Bastille</t>
  </si>
  <si>
    <t>Casemate</t>
  </si>
  <si>
    <t>Coef. 
Difficulté</t>
  </si>
  <si>
    <t>Heure de Passage</t>
  </si>
  <si>
    <t>Dist.</t>
  </si>
  <si>
    <t>Grenoble</t>
  </si>
  <si>
    <t>Chemin des vouillants</t>
  </si>
  <si>
    <t>Saint-Nizier-du-Moucherotte</t>
  </si>
  <si>
    <t>Lans-en-Vercors</t>
  </si>
  <si>
    <t>Saint-Paul-de-Varces</t>
  </si>
  <si>
    <t>Montagne d'uriol</t>
  </si>
  <si>
    <t>Vif</t>
  </si>
  <si>
    <t>Laffrey</t>
  </si>
  <si>
    <t>Sous la Grande Cuche</t>
  </si>
  <si>
    <t>La Morte</t>
  </si>
  <si>
    <t xml:space="preserve">Lac du Poursollet </t>
  </si>
  <si>
    <t>Les Chalets de la Barrière</t>
  </si>
  <si>
    <t>Riouperoux</t>
  </si>
  <si>
    <t>Arselle</t>
  </si>
  <si>
    <t>Croix de Chamrousse</t>
  </si>
  <si>
    <t>Refuge de la Pra</t>
  </si>
  <si>
    <t>Le Grand Colon</t>
  </si>
  <si>
    <t>Freydières</t>
  </si>
  <si>
    <t>Le Versoud</t>
  </si>
  <si>
    <t>Saint-Nazaire-les-Eymes</t>
  </si>
  <si>
    <t>Habert de Chamechaude</t>
  </si>
  <si>
    <t>Le Sappey-en-Chartreuse</t>
  </si>
  <si>
    <t>Col de Vence</t>
  </si>
  <si>
    <t>Prévision du temps de course et des heures de passage 
Lap Time and time chart predicting 
Ut4M160 Xtrem</t>
  </si>
  <si>
    <t>Entrez votre vitesse (à plat en depart de course) =&gt; 
Enter your running speed  (at start; km/h)</t>
  </si>
  <si>
    <t xml:space="preserve">Entrez le taux de cette vitesse en fin de course =&gt;
Enter ratio of this speed at arrival =&gt; </t>
  </si>
  <si>
    <t xml:space="preserve">temps total estimé =&gt;
Total Duration  </t>
  </si>
  <si>
    <t>Cumul D+</t>
  </si>
  <si>
    <t>Cumul D-</t>
  </si>
  <si>
    <t>km</t>
  </si>
  <si>
    <t>HORAIRE
TIME</t>
  </si>
  <si>
    <t>Barriere Hor.
Time limit</t>
  </si>
  <si>
    <t>Heure de départ: 
 start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</si>
</sst>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h]:mm:ss;@"/>
    <numFmt numFmtId="166" formatCode="d/m/yy\ h:mm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6" borderId="0" xfId="0" applyFill="1"/>
    <xf numFmtId="165" fontId="4" fillId="6" borderId="1" xfId="1" applyNumberFormat="1" applyFont="1" applyFill="1" applyBorder="1" applyAlignment="1" applyProtection="1"/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7" fillId="8" borderId="4" xfId="0" applyFont="1" applyFill="1" applyBorder="1" applyAlignment="1">
      <alignment wrapText="1"/>
    </xf>
    <xf numFmtId="0" fontId="7" fillId="8" borderId="1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wrapText="1"/>
    </xf>
    <xf numFmtId="0" fontId="7" fillId="8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5" borderId="1" xfId="0" applyFill="1" applyBorder="1" applyAlignment="1">
      <alignment horizontal="center" wrapText="1"/>
    </xf>
    <xf numFmtId="166" fontId="9" fillId="5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L2" sqref="L2"/>
    </sheetView>
  </sheetViews>
  <sheetFormatPr defaultRowHeight="12.75" x14ac:dyDescent="0.2"/>
  <cols>
    <col min="1" max="1" width="28" customWidth="1"/>
    <col min="2" max="3" width="5.7109375" customWidth="1"/>
    <col min="4" max="5" width="5" bestFit="1" customWidth="1"/>
    <col min="6" max="7" width="6.85546875" bestFit="1" customWidth="1"/>
    <col min="8" max="8" width="10.140625" hidden="1" customWidth="1"/>
    <col min="9" max="9" width="13.28515625" hidden="1" customWidth="1"/>
    <col min="10" max="11" width="9.140625" hidden="1" customWidth="1"/>
    <col min="12" max="12" width="13.7109375" customWidth="1"/>
    <col min="13" max="13" width="5.7109375" hidden="1" customWidth="1"/>
    <col min="14" max="14" width="12.28515625" bestFit="1" customWidth="1"/>
  </cols>
  <sheetData>
    <row r="1" spans="1:14" ht="72" customHeight="1" x14ac:dyDescent="0.2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39.75" customHeight="1" x14ac:dyDescent="0.25">
      <c r="A2" s="37" t="s">
        <v>42</v>
      </c>
      <c r="B2" s="38"/>
      <c r="C2" s="38"/>
      <c r="D2" s="38"/>
      <c r="E2" s="38"/>
      <c r="F2" s="38"/>
      <c r="G2" s="39"/>
      <c r="H2" s="15"/>
      <c r="I2" s="15"/>
      <c r="J2" s="15"/>
      <c r="K2" s="15"/>
      <c r="L2" s="20">
        <v>13</v>
      </c>
    </row>
    <row r="3" spans="1:14" ht="35.25" customHeight="1" thickBot="1" x14ac:dyDescent="0.3">
      <c r="A3" s="37" t="s">
        <v>43</v>
      </c>
      <c r="B3" s="38"/>
      <c r="C3" s="38"/>
      <c r="D3" s="38"/>
      <c r="E3" s="38"/>
      <c r="F3" s="38"/>
      <c r="G3" s="39"/>
      <c r="H3" s="15"/>
      <c r="I3" s="15"/>
      <c r="J3" s="15"/>
      <c r="K3" s="15"/>
      <c r="L3" s="21">
        <v>0.7</v>
      </c>
    </row>
    <row r="4" spans="1:14" ht="29.25" customHeight="1" x14ac:dyDescent="0.2">
      <c r="A4" s="43" t="s">
        <v>50</v>
      </c>
      <c r="B4" s="16" t="s">
        <v>17</v>
      </c>
      <c r="C4" s="16" t="s">
        <v>0</v>
      </c>
      <c r="D4" s="16" t="s">
        <v>1</v>
      </c>
      <c r="E4" s="16" t="s">
        <v>2</v>
      </c>
      <c r="F4" s="16" t="s">
        <v>45</v>
      </c>
      <c r="G4" s="16" t="s">
        <v>46</v>
      </c>
      <c r="H4" s="34" t="s">
        <v>16</v>
      </c>
      <c r="I4" s="34" t="s">
        <v>16</v>
      </c>
      <c r="J4" s="34" t="s">
        <v>16</v>
      </c>
      <c r="K4" s="34" t="s">
        <v>16</v>
      </c>
      <c r="L4" s="30" t="s">
        <v>48</v>
      </c>
      <c r="M4" s="9"/>
      <c r="N4" s="41" t="s">
        <v>49</v>
      </c>
    </row>
    <row r="5" spans="1:14" ht="18.75" customHeight="1" x14ac:dyDescent="0.2">
      <c r="A5" s="44">
        <v>42964.75</v>
      </c>
      <c r="B5" s="17" t="s">
        <v>47</v>
      </c>
      <c r="C5" s="16" t="s">
        <v>3</v>
      </c>
      <c r="E5" s="16" t="s">
        <v>3</v>
      </c>
      <c r="F5" s="16" t="s">
        <v>3</v>
      </c>
      <c r="G5" s="16" t="s">
        <v>3</v>
      </c>
      <c r="H5" s="34"/>
      <c r="I5" s="34"/>
      <c r="J5" s="34"/>
      <c r="K5" s="34"/>
      <c r="L5" s="40"/>
      <c r="M5" s="8" t="s">
        <v>15</v>
      </c>
      <c r="N5" s="42"/>
    </row>
    <row r="6" spans="1:14" x14ac:dyDescent="0.2">
      <c r="A6" s="6"/>
      <c r="B6" s="17"/>
      <c r="C6" s="16"/>
      <c r="D6" s="16"/>
      <c r="E6" s="16"/>
      <c r="F6" s="16"/>
      <c r="G6" s="16"/>
      <c r="H6" s="6"/>
      <c r="I6" s="7"/>
      <c r="J6" s="9"/>
    </row>
    <row r="7" spans="1:14" x14ac:dyDescent="0.2">
      <c r="A7" s="26" t="s">
        <v>18</v>
      </c>
      <c r="B7" s="22">
        <v>0</v>
      </c>
      <c r="C7" s="1"/>
      <c r="D7" s="1"/>
      <c r="E7" s="1">
        <v>220</v>
      </c>
      <c r="F7" s="1">
        <v>0</v>
      </c>
      <c r="G7" s="1">
        <v>0</v>
      </c>
      <c r="H7" s="13">
        <f>+M7*L$2*((L$3-1)*B7/B39+1)</f>
        <v>13</v>
      </c>
      <c r="I7" s="11">
        <v>0</v>
      </c>
      <c r="J7" s="11">
        <v>0</v>
      </c>
      <c r="K7" s="11">
        <v>0</v>
      </c>
      <c r="L7" s="14">
        <f>A5</f>
        <v>42964.75</v>
      </c>
      <c r="M7" s="10">
        <v>1</v>
      </c>
      <c r="N7" s="24">
        <v>42964.75</v>
      </c>
    </row>
    <row r="8" spans="1:14" x14ac:dyDescent="0.2">
      <c r="A8" s="26" t="s">
        <v>19</v>
      </c>
      <c r="B8" s="9">
        <v>4.5</v>
      </c>
      <c r="C8" s="1">
        <v>10</v>
      </c>
      <c r="D8" s="1">
        <v>10</v>
      </c>
      <c r="E8" s="2">
        <v>220</v>
      </c>
      <c r="F8" s="1">
        <f>+F7+C8</f>
        <v>10</v>
      </c>
      <c r="G8" s="1">
        <f t="shared" ref="F8:G23" si="0">+G7+D8</f>
        <v>10</v>
      </c>
      <c r="H8" s="13">
        <f>+M8*L$2*((L$3-1)*B8/B40+1)</f>
        <v>12.894910179640718</v>
      </c>
      <c r="I8" s="3">
        <f>+(B8-B7)/H8/24</f>
        <v>1.4540620864194664E-2</v>
      </c>
      <c r="J8" s="3">
        <f>IF(C8,C8/H8/24/100,0)</f>
        <v>3.2312490809321477E-4</v>
      </c>
      <c r="K8" s="3">
        <f>+I8+J8</f>
        <v>1.4863745772287879E-2</v>
      </c>
      <c r="L8" s="12">
        <f t="shared" ref="L8:L41" si="1">+L7+K8</f>
        <v>42964.764863745775</v>
      </c>
      <c r="M8" s="10">
        <v>1</v>
      </c>
      <c r="N8" s="24"/>
    </row>
    <row r="9" spans="1:14" x14ac:dyDescent="0.2">
      <c r="A9" s="27" t="s">
        <v>20</v>
      </c>
      <c r="B9" s="23">
        <v>13.2</v>
      </c>
      <c r="C9" s="2">
        <v>1020</v>
      </c>
      <c r="D9" s="2">
        <v>0</v>
      </c>
      <c r="E9" s="4">
        <v>1240</v>
      </c>
      <c r="F9" s="1">
        <f>+F8+C9</f>
        <v>1030</v>
      </c>
      <c r="G9" s="1">
        <f t="shared" si="0"/>
        <v>10</v>
      </c>
      <c r="H9" s="13">
        <f t="shared" ref="H9:H41" si="2">+M9*L$2*((L$3-1)*B9/B$41+1)</f>
        <v>11.426170212765959</v>
      </c>
      <c r="I9" s="3">
        <f t="shared" ref="I9:I41" si="3">+(B9-B8)/H9/24</f>
        <v>3.1725415712343809E-2</v>
      </c>
      <c r="J9" s="3">
        <f t="shared" ref="J9:J41" si="4">IF(C9,C9/H9/24/100,0)</f>
        <v>3.7195314973092745E-2</v>
      </c>
      <c r="K9" s="3">
        <f t="shared" ref="K9:K41" si="5">+I9+J9</f>
        <v>6.8920730685436554E-2</v>
      </c>
      <c r="L9" s="12">
        <f t="shared" si="1"/>
        <v>42964.833784476461</v>
      </c>
      <c r="M9" s="10">
        <v>0.9</v>
      </c>
      <c r="N9" s="24">
        <v>42964.916666666664</v>
      </c>
    </row>
    <row r="10" spans="1:14" x14ac:dyDescent="0.2">
      <c r="A10" s="27" t="s">
        <v>4</v>
      </c>
      <c r="B10" s="23">
        <v>16.600000000000001</v>
      </c>
      <c r="C10" s="1">
        <v>660</v>
      </c>
      <c r="D10" s="1"/>
      <c r="E10" s="4">
        <v>1900</v>
      </c>
      <c r="F10" s="1">
        <f t="shared" si="0"/>
        <v>1690</v>
      </c>
      <c r="G10" s="1">
        <f t="shared" si="0"/>
        <v>10</v>
      </c>
      <c r="H10" s="13">
        <f t="shared" si="2"/>
        <v>10.093900709219859</v>
      </c>
      <c r="I10" s="3">
        <f t="shared" si="3"/>
        <v>1.4034878165312957E-2</v>
      </c>
      <c r="J10" s="3">
        <f t="shared" si="4"/>
        <v>2.724417526207807E-2</v>
      </c>
      <c r="K10" s="3">
        <f t="shared" si="5"/>
        <v>4.1279053427391028E-2</v>
      </c>
      <c r="L10" s="12">
        <f t="shared" si="1"/>
        <v>42964.875063529886</v>
      </c>
      <c r="M10" s="10">
        <v>0.8</v>
      </c>
      <c r="N10" s="24"/>
    </row>
    <row r="11" spans="1:14" x14ac:dyDescent="0.2">
      <c r="A11" s="27" t="s">
        <v>21</v>
      </c>
      <c r="B11" s="23">
        <v>21.2</v>
      </c>
      <c r="C11" s="1">
        <v>0</v>
      </c>
      <c r="D11" s="1">
        <v>490</v>
      </c>
      <c r="E11" s="4">
        <v>1410</v>
      </c>
      <c r="F11" s="1">
        <f t="shared" si="0"/>
        <v>1690</v>
      </c>
      <c r="G11" s="1">
        <f t="shared" si="0"/>
        <v>500</v>
      </c>
      <c r="H11" s="13">
        <f t="shared" si="2"/>
        <v>11.260212765957448</v>
      </c>
      <c r="I11" s="3">
        <f t="shared" si="3"/>
        <v>1.702158481819498E-2</v>
      </c>
      <c r="J11" s="3">
        <f t="shared" si="4"/>
        <v>0</v>
      </c>
      <c r="K11" s="3">
        <f t="shared" si="5"/>
        <v>1.702158481819498E-2</v>
      </c>
      <c r="L11" s="12">
        <f t="shared" si="1"/>
        <v>42964.892085114705</v>
      </c>
      <c r="M11" s="10">
        <v>0.9</v>
      </c>
      <c r="N11" s="24">
        <v>42965.041666666664</v>
      </c>
    </row>
    <row r="12" spans="1:14" x14ac:dyDescent="0.2">
      <c r="A12" s="28" t="s">
        <v>5</v>
      </c>
      <c r="B12" s="23">
        <v>25.5</v>
      </c>
      <c r="C12" s="1">
        <v>550</v>
      </c>
      <c r="D12" s="1">
        <v>0</v>
      </c>
      <c r="E12" s="4">
        <v>1960</v>
      </c>
      <c r="F12" s="1">
        <f t="shared" si="0"/>
        <v>2240</v>
      </c>
      <c r="G12" s="1">
        <f t="shared" si="0"/>
        <v>500</v>
      </c>
      <c r="H12" s="13">
        <f t="shared" si="2"/>
        <v>9.9297872340425535</v>
      </c>
      <c r="I12" s="3">
        <f t="shared" si="3"/>
        <v>1.8043354046139565E-2</v>
      </c>
      <c r="J12" s="3">
        <f t="shared" si="4"/>
        <v>2.3078708663666882E-2</v>
      </c>
      <c r="K12" s="3">
        <f t="shared" si="5"/>
        <v>4.1122062709806451E-2</v>
      </c>
      <c r="L12" s="12">
        <f t="shared" si="1"/>
        <v>42964.933207177412</v>
      </c>
      <c r="M12" s="10">
        <v>0.8</v>
      </c>
      <c r="N12" s="24"/>
    </row>
    <row r="13" spans="1:14" x14ac:dyDescent="0.2">
      <c r="A13" s="27" t="s">
        <v>22</v>
      </c>
      <c r="B13" s="23">
        <v>31.7</v>
      </c>
      <c r="C13" s="1"/>
      <c r="D13" s="1">
        <v>1590</v>
      </c>
      <c r="E13" s="4">
        <v>370</v>
      </c>
      <c r="F13" s="1">
        <f t="shared" si="0"/>
        <v>2240</v>
      </c>
      <c r="G13" s="1">
        <f t="shared" si="0"/>
        <v>2090</v>
      </c>
      <c r="H13" s="13">
        <f t="shared" si="2"/>
        <v>9.8154609929078021</v>
      </c>
      <c r="I13" s="3">
        <f t="shared" si="3"/>
        <v>2.6319021951184258E-2</v>
      </c>
      <c r="J13" s="3">
        <f t="shared" si="4"/>
        <v>0</v>
      </c>
      <c r="K13" s="3">
        <f t="shared" si="5"/>
        <v>2.6319021951184258E-2</v>
      </c>
      <c r="L13" s="12">
        <f t="shared" si="1"/>
        <v>42964.95952619936</v>
      </c>
      <c r="M13" s="10">
        <v>0.8</v>
      </c>
      <c r="N13" s="24">
        <v>42965.180555555555</v>
      </c>
    </row>
    <row r="14" spans="1:14" x14ac:dyDescent="0.2">
      <c r="A14" s="26" t="s">
        <v>23</v>
      </c>
      <c r="B14" s="23">
        <v>35.5</v>
      </c>
      <c r="C14" s="1">
        <v>430</v>
      </c>
      <c r="D14" s="1">
        <v>0</v>
      </c>
      <c r="E14" s="4">
        <v>800</v>
      </c>
      <c r="F14" s="1">
        <f t="shared" si="0"/>
        <v>2670</v>
      </c>
      <c r="G14" s="1">
        <f t="shared" si="0"/>
        <v>2090</v>
      </c>
      <c r="H14" s="13">
        <f t="shared" si="2"/>
        <v>10.963563829787235</v>
      </c>
      <c r="I14" s="3">
        <f t="shared" si="3"/>
        <v>1.4441776031180006E-2</v>
      </c>
      <c r="J14" s="3">
        <f t="shared" si="4"/>
        <v>1.6342009719493164E-2</v>
      </c>
      <c r="K14" s="3">
        <f t="shared" si="5"/>
        <v>3.078378575067317E-2</v>
      </c>
      <c r="L14" s="12">
        <f t="shared" si="1"/>
        <v>42964.990309985107</v>
      </c>
      <c r="M14" s="10">
        <v>0.9</v>
      </c>
      <c r="N14" s="24"/>
    </row>
    <row r="15" spans="1:14" x14ac:dyDescent="0.2">
      <c r="A15" s="26" t="s">
        <v>24</v>
      </c>
      <c r="B15" s="23">
        <v>39.9</v>
      </c>
      <c r="C15" s="1"/>
      <c r="D15" s="1">
        <v>490</v>
      </c>
      <c r="E15" s="4">
        <v>310</v>
      </c>
      <c r="F15" s="1">
        <f t="shared" si="0"/>
        <v>2670</v>
      </c>
      <c r="G15" s="1">
        <f t="shared" si="0"/>
        <v>2580</v>
      </c>
      <c r="H15" s="13">
        <f t="shared" si="2"/>
        <v>10.872287234042554</v>
      </c>
      <c r="I15" s="3">
        <f t="shared" si="3"/>
        <v>1.6862443880188576E-2</v>
      </c>
      <c r="J15" s="3">
        <f t="shared" si="4"/>
        <v>0</v>
      </c>
      <c r="K15" s="3">
        <f t="shared" si="5"/>
        <v>1.6862443880188576E-2</v>
      </c>
      <c r="L15" s="12">
        <f t="shared" si="1"/>
        <v>42965.007172428988</v>
      </c>
      <c r="M15" s="10">
        <v>0.9</v>
      </c>
      <c r="N15" s="24">
        <v>42965.270833333336</v>
      </c>
    </row>
    <row r="16" spans="1:14" x14ac:dyDescent="0.2">
      <c r="A16" s="26" t="s">
        <v>6</v>
      </c>
      <c r="B16" s="23">
        <v>49.1</v>
      </c>
      <c r="C16" s="1">
        <v>990</v>
      </c>
      <c r="D16" s="1">
        <v>120</v>
      </c>
      <c r="E16" s="4">
        <v>1180</v>
      </c>
      <c r="F16" s="1">
        <f t="shared" si="0"/>
        <v>3660</v>
      </c>
      <c r="G16" s="1">
        <f t="shared" si="0"/>
        <v>2700</v>
      </c>
      <c r="H16" s="13">
        <f t="shared" si="2"/>
        <v>11.868262411347517</v>
      </c>
      <c r="I16" s="3">
        <f t="shared" si="3"/>
        <v>3.2299027443715746E-2</v>
      </c>
      <c r="J16" s="3">
        <f t="shared" si="4"/>
        <v>3.475656214052019E-2</v>
      </c>
      <c r="K16" s="3">
        <f t="shared" si="5"/>
        <v>6.7055589584235936E-2</v>
      </c>
      <c r="L16" s="12">
        <f t="shared" si="1"/>
        <v>42965.074228018573</v>
      </c>
      <c r="M16" s="10">
        <v>1</v>
      </c>
      <c r="N16" s="24"/>
    </row>
    <row r="17" spans="1:14" x14ac:dyDescent="0.2">
      <c r="A17" s="26" t="s">
        <v>25</v>
      </c>
      <c r="B17" s="23">
        <v>53.5</v>
      </c>
      <c r="C17" s="1"/>
      <c r="D17" s="1">
        <v>280</v>
      </c>
      <c r="E17" s="4">
        <v>900</v>
      </c>
      <c r="F17" s="1">
        <f t="shared" si="0"/>
        <v>3660</v>
      </c>
      <c r="G17" s="1">
        <f t="shared" si="0"/>
        <v>2980</v>
      </c>
      <c r="H17" s="13">
        <f t="shared" si="2"/>
        <v>11.766843971631205</v>
      </c>
      <c r="I17" s="3">
        <f t="shared" si="3"/>
        <v>1.5580501770511561E-2</v>
      </c>
      <c r="J17" s="3">
        <f t="shared" si="4"/>
        <v>0</v>
      </c>
      <c r="K17" s="3">
        <f t="shared" si="5"/>
        <v>1.5580501770511561E-2</v>
      </c>
      <c r="L17" s="12">
        <f t="shared" si="1"/>
        <v>42965.089808520344</v>
      </c>
      <c r="M17" s="10">
        <v>1</v>
      </c>
      <c r="N17" s="24">
        <v>42965.430555555555</v>
      </c>
    </row>
    <row r="18" spans="1:14" x14ac:dyDescent="0.2">
      <c r="A18" s="26" t="s">
        <v>26</v>
      </c>
      <c r="B18" s="23">
        <v>60.6</v>
      </c>
      <c r="C18" s="1">
        <v>710</v>
      </c>
      <c r="D18" s="1">
        <v>60</v>
      </c>
      <c r="E18" s="4">
        <v>1550</v>
      </c>
      <c r="F18" s="1">
        <f t="shared" si="0"/>
        <v>4370</v>
      </c>
      <c r="G18" s="1">
        <f t="shared" si="0"/>
        <v>3040</v>
      </c>
      <c r="H18" s="13">
        <f t="shared" si="2"/>
        <v>11.603191489361702</v>
      </c>
      <c r="I18" s="3">
        <f t="shared" si="3"/>
        <v>2.549585892851686E-2</v>
      </c>
      <c r="J18" s="3">
        <f t="shared" si="4"/>
        <v>2.5495858928516853E-2</v>
      </c>
      <c r="K18" s="3">
        <f t="shared" si="5"/>
        <v>5.0991717857033714E-2</v>
      </c>
      <c r="L18" s="12">
        <f t="shared" si="1"/>
        <v>42965.140800238201</v>
      </c>
      <c r="M18" s="10">
        <v>1</v>
      </c>
      <c r="N18" s="24"/>
    </row>
    <row r="19" spans="1:14" x14ac:dyDescent="0.2">
      <c r="A19" s="26" t="s">
        <v>27</v>
      </c>
      <c r="B19" s="23">
        <v>65.2</v>
      </c>
      <c r="C19" s="1">
        <v>100</v>
      </c>
      <c r="D19" s="1">
        <v>280</v>
      </c>
      <c r="E19" s="4">
        <v>1370</v>
      </c>
      <c r="F19" s="1">
        <f t="shared" si="0"/>
        <v>4470</v>
      </c>
      <c r="G19" s="1">
        <f t="shared" si="0"/>
        <v>3320</v>
      </c>
      <c r="H19" s="13">
        <f t="shared" si="2"/>
        <v>11.497163120567375</v>
      </c>
      <c r="I19" s="3">
        <f t="shared" si="3"/>
        <v>1.66707791006107E-2</v>
      </c>
      <c r="J19" s="3">
        <f t="shared" si="4"/>
        <v>3.6240824131762387E-3</v>
      </c>
      <c r="K19" s="3">
        <f t="shared" si="5"/>
        <v>2.0294861513786941E-2</v>
      </c>
      <c r="L19" s="12">
        <f t="shared" si="1"/>
        <v>42965.161095099713</v>
      </c>
      <c r="M19" s="10">
        <v>1</v>
      </c>
      <c r="N19" s="24">
        <v>42965.569444444445</v>
      </c>
    </row>
    <row r="20" spans="1:14" x14ac:dyDescent="0.2">
      <c r="A20" s="29" t="s">
        <v>7</v>
      </c>
      <c r="B20" s="23">
        <v>70.099999999999994</v>
      </c>
      <c r="C20" s="1">
        <v>980</v>
      </c>
      <c r="D20" s="1">
        <v>0</v>
      </c>
      <c r="E20" s="4">
        <v>2350</v>
      </c>
      <c r="F20" s="1">
        <f t="shared" si="0"/>
        <v>5450</v>
      </c>
      <c r="G20" s="1">
        <f t="shared" si="0"/>
        <v>3320</v>
      </c>
      <c r="H20" s="13">
        <f t="shared" si="2"/>
        <v>10.245797872340425</v>
      </c>
      <c r="I20" s="3">
        <f t="shared" si="3"/>
        <v>1.9926868479206977E-2</v>
      </c>
      <c r="J20" s="3">
        <f t="shared" si="4"/>
        <v>3.9853736958414016E-2</v>
      </c>
      <c r="K20" s="3">
        <f t="shared" si="5"/>
        <v>5.9780605437620996E-2</v>
      </c>
      <c r="L20" s="12">
        <f t="shared" si="1"/>
        <v>42965.220875705149</v>
      </c>
      <c r="M20" s="10">
        <v>0.9</v>
      </c>
      <c r="N20" s="24"/>
    </row>
    <row r="21" spans="1:14" x14ac:dyDescent="0.2">
      <c r="A21" s="27" t="s">
        <v>28</v>
      </c>
      <c r="B21" s="23">
        <v>76.2</v>
      </c>
      <c r="C21" s="1">
        <v>100</v>
      </c>
      <c r="D21" s="1">
        <v>800</v>
      </c>
      <c r="E21" s="4">
        <v>1650</v>
      </c>
      <c r="F21" s="1">
        <f t="shared" si="0"/>
        <v>5550</v>
      </c>
      <c r="G21" s="1">
        <f t="shared" si="0"/>
        <v>4120</v>
      </c>
      <c r="H21" s="13">
        <f t="shared" si="2"/>
        <v>10.119255319148936</v>
      </c>
      <c r="I21" s="3">
        <f t="shared" si="3"/>
        <v>2.5117131513195511E-2</v>
      </c>
      <c r="J21" s="3">
        <f t="shared" si="4"/>
        <v>4.1175625431467992E-3</v>
      </c>
      <c r="K21" s="3">
        <f t="shared" si="5"/>
        <v>2.9234694056342311E-2</v>
      </c>
      <c r="L21" s="12">
        <f t="shared" si="1"/>
        <v>42965.250110399204</v>
      </c>
      <c r="M21" s="10">
        <v>0.9</v>
      </c>
      <c r="N21" s="24">
        <v>42965.729166666664</v>
      </c>
    </row>
    <row r="22" spans="1:14" x14ac:dyDescent="0.2">
      <c r="A22" s="26" t="s">
        <v>8</v>
      </c>
      <c r="B22" s="23">
        <v>80.599999999999994</v>
      </c>
      <c r="C22" s="1">
        <v>470</v>
      </c>
      <c r="D22" s="1">
        <v>45</v>
      </c>
      <c r="E22" s="4">
        <v>2075</v>
      </c>
      <c r="F22" s="1">
        <f t="shared" si="0"/>
        <v>6020</v>
      </c>
      <c r="G22" s="1">
        <f t="shared" si="0"/>
        <v>4165</v>
      </c>
      <c r="H22" s="13">
        <f t="shared" si="2"/>
        <v>10.027978723404257</v>
      </c>
      <c r="I22" s="3">
        <f t="shared" si="3"/>
        <v>1.8282182121652502E-2</v>
      </c>
      <c r="J22" s="3">
        <f t="shared" si="4"/>
        <v>1.9528694539037935E-2</v>
      </c>
      <c r="K22" s="3">
        <f t="shared" si="5"/>
        <v>3.781087666069044E-2</v>
      </c>
      <c r="L22" s="12">
        <f t="shared" si="1"/>
        <v>42965.287921275863</v>
      </c>
      <c r="M22" s="10">
        <v>0.9</v>
      </c>
      <c r="N22" s="24"/>
    </row>
    <row r="23" spans="1:14" ht="14.25" customHeight="1" x14ac:dyDescent="0.2">
      <c r="A23" s="27" t="s">
        <v>29</v>
      </c>
      <c r="B23" s="23">
        <v>82.8</v>
      </c>
      <c r="C23" s="1"/>
      <c r="D23" s="1">
        <v>205</v>
      </c>
      <c r="E23" s="4">
        <v>1870</v>
      </c>
      <c r="F23" s="1">
        <f t="shared" si="0"/>
        <v>6020</v>
      </c>
      <c r="G23" s="1">
        <f t="shared" si="0"/>
        <v>4370</v>
      </c>
      <c r="H23" s="13">
        <f t="shared" si="2"/>
        <v>9.9823404255319161</v>
      </c>
      <c r="I23" s="3">
        <f t="shared" si="3"/>
        <v>9.1828832477211641E-3</v>
      </c>
      <c r="J23" s="3">
        <f t="shared" si="4"/>
        <v>0</v>
      </c>
      <c r="K23" s="3">
        <f t="shared" si="5"/>
        <v>9.1828832477211641E-3</v>
      </c>
      <c r="L23" s="12">
        <f t="shared" si="1"/>
        <v>42965.297104159108</v>
      </c>
      <c r="M23" s="10">
        <v>0.9</v>
      </c>
      <c r="N23" s="24">
        <v>42965.819444444445</v>
      </c>
    </row>
    <row r="24" spans="1:14" x14ac:dyDescent="0.2">
      <c r="A24" s="26" t="s">
        <v>30</v>
      </c>
      <c r="B24" s="23">
        <v>88.2</v>
      </c>
      <c r="C24" s="1">
        <v>20</v>
      </c>
      <c r="D24" s="1">
        <v>1350</v>
      </c>
      <c r="E24" s="4">
        <v>540</v>
      </c>
      <c r="F24" s="1">
        <f t="shared" ref="F24:G39" si="6">+F23+C24</f>
        <v>6040</v>
      </c>
      <c r="G24" s="1">
        <f t="shared" si="6"/>
        <v>5720</v>
      </c>
      <c r="H24" s="13">
        <f t="shared" si="2"/>
        <v>9.8703191489361704</v>
      </c>
      <c r="I24" s="3">
        <f t="shared" si="3"/>
        <v>2.2795615481618028E-2</v>
      </c>
      <c r="J24" s="3">
        <f t="shared" si="4"/>
        <v>8.4428205487474095E-4</v>
      </c>
      <c r="K24" s="3">
        <f t="shared" si="5"/>
        <v>2.363989753649277E-2</v>
      </c>
      <c r="L24" s="12">
        <f t="shared" si="1"/>
        <v>42965.320744056648</v>
      </c>
      <c r="M24" s="10">
        <v>0.9</v>
      </c>
      <c r="N24" s="24">
        <v>42965.861111111109</v>
      </c>
    </row>
    <row r="25" spans="1:14" x14ac:dyDescent="0.2">
      <c r="A25" s="26" t="s">
        <v>31</v>
      </c>
      <c r="B25" s="23">
        <v>92.3</v>
      </c>
      <c r="C25" s="1">
        <v>1090</v>
      </c>
      <c r="D25" s="1"/>
      <c r="E25" s="4">
        <v>1630</v>
      </c>
      <c r="F25" s="1">
        <f t="shared" si="6"/>
        <v>7130</v>
      </c>
      <c r="G25" s="1">
        <f t="shared" si="6"/>
        <v>5720</v>
      </c>
      <c r="H25" s="13">
        <f t="shared" si="2"/>
        <v>8.698014184397163</v>
      </c>
      <c r="I25" s="3">
        <f t="shared" si="3"/>
        <v>1.9640498361083451E-2</v>
      </c>
      <c r="J25" s="3">
        <f t="shared" si="4"/>
        <v>5.2214983447758517E-2</v>
      </c>
      <c r="K25" s="3">
        <f t="shared" si="5"/>
        <v>7.1855481808841964E-2</v>
      </c>
      <c r="L25" s="12">
        <f t="shared" si="1"/>
        <v>42965.392599538456</v>
      </c>
      <c r="M25" s="10">
        <v>0.8</v>
      </c>
      <c r="N25" s="24">
        <v>42965.986712962964</v>
      </c>
    </row>
    <row r="26" spans="1:14" x14ac:dyDescent="0.2">
      <c r="A26" s="26" t="s">
        <v>32</v>
      </c>
      <c r="B26" s="23">
        <v>97.5</v>
      </c>
      <c r="C26" s="1">
        <v>610</v>
      </c>
      <c r="D26" s="1"/>
      <c r="E26" s="4">
        <v>2240</v>
      </c>
      <c r="F26" s="1">
        <f t="shared" si="6"/>
        <v>7740</v>
      </c>
      <c r="G26" s="1">
        <f t="shared" si="6"/>
        <v>5720</v>
      </c>
      <c r="H26" s="13">
        <f t="shared" si="2"/>
        <v>9.6773936170212771</v>
      </c>
      <c r="I26" s="3">
        <f t="shared" si="3"/>
        <v>2.2388948433964523E-2</v>
      </c>
      <c r="J26" s="3">
        <f t="shared" si="4"/>
        <v>2.6263958739842982E-2</v>
      </c>
      <c r="K26" s="3">
        <f t="shared" si="5"/>
        <v>4.8652907173807505E-2</v>
      </c>
      <c r="L26" s="12">
        <f t="shared" si="1"/>
        <v>42965.441252445627</v>
      </c>
      <c r="M26" s="10">
        <v>0.9</v>
      </c>
      <c r="N26" s="24">
        <v>42966.073447223731</v>
      </c>
    </row>
    <row r="27" spans="1:14" x14ac:dyDescent="0.2">
      <c r="A27" s="26" t="s">
        <v>9</v>
      </c>
      <c r="B27" s="23">
        <v>100.9</v>
      </c>
      <c r="C27" s="1">
        <v>0</v>
      </c>
      <c r="D27" s="1">
        <v>400</v>
      </c>
      <c r="E27" s="4">
        <v>1840</v>
      </c>
      <c r="F27" s="1">
        <f t="shared" si="6"/>
        <v>7740</v>
      </c>
      <c r="G27" s="1">
        <f t="shared" si="6"/>
        <v>6120</v>
      </c>
      <c r="H27" s="13">
        <f t="shared" si="2"/>
        <v>8.5394326241134753</v>
      </c>
      <c r="I27" s="3">
        <f t="shared" si="3"/>
        <v>1.6589704831985144E-2</v>
      </c>
      <c r="J27" s="3">
        <f t="shared" si="4"/>
        <v>0</v>
      </c>
      <c r="K27" s="3">
        <f t="shared" si="5"/>
        <v>1.6589704831985144E-2</v>
      </c>
      <c r="L27" s="12">
        <f t="shared" si="1"/>
        <v>42965.457842150463</v>
      </c>
      <c r="M27" s="10">
        <v>0.8</v>
      </c>
      <c r="N27" s="24"/>
    </row>
    <row r="28" spans="1:14" x14ac:dyDescent="0.2">
      <c r="A28" s="26" t="s">
        <v>33</v>
      </c>
      <c r="B28" s="23">
        <v>103.6</v>
      </c>
      <c r="C28" s="1">
        <v>260</v>
      </c>
      <c r="D28" s="1">
        <v>0</v>
      </c>
      <c r="E28" s="4">
        <v>2100</v>
      </c>
      <c r="F28" s="1">
        <f t="shared" si="6"/>
        <v>8000</v>
      </c>
      <c r="G28" s="1">
        <f t="shared" si="6"/>
        <v>6120</v>
      </c>
      <c r="H28" s="13">
        <f t="shared" si="2"/>
        <v>8.4896453900709226</v>
      </c>
      <c r="I28" s="3">
        <f t="shared" si="3"/>
        <v>1.3251436877631433E-2</v>
      </c>
      <c r="J28" s="3">
        <f t="shared" si="4"/>
        <v>1.2760642919200696E-2</v>
      </c>
      <c r="K28" s="3">
        <f t="shared" si="5"/>
        <v>2.6012079796832129E-2</v>
      </c>
      <c r="L28" s="12">
        <f t="shared" si="1"/>
        <v>42965.48385423026</v>
      </c>
      <c r="M28" s="10">
        <v>0.8</v>
      </c>
      <c r="N28" s="24">
        <v>42966.145972222221</v>
      </c>
    </row>
    <row r="29" spans="1:14" x14ac:dyDescent="0.2">
      <c r="A29" s="26" t="s">
        <v>34</v>
      </c>
      <c r="B29" s="23">
        <v>106.4</v>
      </c>
      <c r="C29" s="1">
        <v>330</v>
      </c>
      <c r="D29" s="1">
        <v>40</v>
      </c>
      <c r="E29" s="4">
        <v>2390</v>
      </c>
      <c r="F29" s="1">
        <f t="shared" si="6"/>
        <v>8330</v>
      </c>
      <c r="G29" s="1">
        <f t="shared" si="6"/>
        <v>6160</v>
      </c>
      <c r="H29" s="13">
        <f t="shared" si="2"/>
        <v>8.4380141843971632</v>
      </c>
      <c r="I29" s="3">
        <f t="shared" si="3"/>
        <v>1.3826317912856429E-2</v>
      </c>
      <c r="J29" s="3">
        <f t="shared" si="4"/>
        <v>1.6295303254437871E-2</v>
      </c>
      <c r="K29" s="3">
        <f t="shared" si="5"/>
        <v>3.0121621167294298E-2</v>
      </c>
      <c r="L29" s="12">
        <f t="shared" si="1"/>
        <v>42965.513975851427</v>
      </c>
      <c r="M29" s="10">
        <v>0.8</v>
      </c>
      <c r="N29" s="24"/>
    </row>
    <row r="30" spans="1:14" x14ac:dyDescent="0.2">
      <c r="A30" s="26" t="s">
        <v>35</v>
      </c>
      <c r="B30" s="23">
        <v>113.8</v>
      </c>
      <c r="C30" s="1"/>
      <c r="D30" s="1">
        <v>1270</v>
      </c>
      <c r="E30" s="4">
        <v>1120</v>
      </c>
      <c r="F30" s="1">
        <f t="shared" si="6"/>
        <v>8330</v>
      </c>
      <c r="G30" s="1">
        <f t="shared" si="6"/>
        <v>7430</v>
      </c>
      <c r="H30" s="13">
        <f t="shared" si="2"/>
        <v>9.3392553191489363</v>
      </c>
      <c r="I30" s="3">
        <f t="shared" si="3"/>
        <v>3.3014766466565627E-2</v>
      </c>
      <c r="J30" s="3">
        <f t="shared" si="4"/>
        <v>0</v>
      </c>
      <c r="K30" s="3">
        <f t="shared" si="5"/>
        <v>3.3014766466565627E-2</v>
      </c>
      <c r="L30" s="12">
        <f t="shared" si="1"/>
        <v>42965.546990617891</v>
      </c>
      <c r="M30" s="10">
        <v>0.9</v>
      </c>
      <c r="N30" s="24">
        <v>42966.250219907408</v>
      </c>
    </row>
    <row r="31" spans="1:14" x14ac:dyDescent="0.2">
      <c r="A31" s="26" t="s">
        <v>36</v>
      </c>
      <c r="B31" s="23">
        <v>122.3</v>
      </c>
      <c r="C31" s="1">
        <v>60</v>
      </c>
      <c r="D31" s="1">
        <v>960</v>
      </c>
      <c r="E31" s="4">
        <v>220</v>
      </c>
      <c r="F31" s="1">
        <f t="shared" si="6"/>
        <v>8390</v>
      </c>
      <c r="G31" s="1">
        <f t="shared" si="6"/>
        <v>8390</v>
      </c>
      <c r="H31" s="13">
        <f t="shared" si="2"/>
        <v>9.1629255319148939</v>
      </c>
      <c r="I31" s="3">
        <f t="shared" si="3"/>
        <v>3.8652138493659886E-2</v>
      </c>
      <c r="J31" s="3">
        <f t="shared" si="4"/>
        <v>2.7283862466112863E-3</v>
      </c>
      <c r="K31" s="3">
        <f t="shared" si="5"/>
        <v>4.1380524740271173E-2</v>
      </c>
      <c r="L31" s="12">
        <f t="shared" si="1"/>
        <v>42965.588371142629</v>
      </c>
      <c r="M31" s="10">
        <v>0.9</v>
      </c>
      <c r="N31" s="24"/>
    </row>
    <row r="32" spans="1:14" x14ac:dyDescent="0.2">
      <c r="A32" s="27" t="s">
        <v>37</v>
      </c>
      <c r="B32" s="23">
        <v>127.3</v>
      </c>
      <c r="C32" s="1">
        <v>70</v>
      </c>
      <c r="D32" s="1"/>
      <c r="E32" s="4">
        <v>290</v>
      </c>
      <c r="F32" s="1">
        <f t="shared" si="6"/>
        <v>8460</v>
      </c>
      <c r="G32" s="1">
        <f t="shared" si="6"/>
        <v>8390</v>
      </c>
      <c r="H32" s="13">
        <f t="shared" si="2"/>
        <v>10.065780141843971</v>
      </c>
      <c r="I32" s="3">
        <f t="shared" si="3"/>
        <v>2.069718694403833E-2</v>
      </c>
      <c r="J32" s="3">
        <f t="shared" si="4"/>
        <v>2.8976061721653662E-3</v>
      </c>
      <c r="K32" s="3">
        <f t="shared" si="5"/>
        <v>2.3594793116203695E-2</v>
      </c>
      <c r="L32" s="12">
        <f t="shared" si="1"/>
        <v>42965.611965935743</v>
      </c>
      <c r="M32" s="10">
        <v>1</v>
      </c>
      <c r="N32" s="24">
        <v>42966.416666666664</v>
      </c>
    </row>
    <row r="33" spans="1:14" x14ac:dyDescent="0.2">
      <c r="A33" s="26" t="s">
        <v>38</v>
      </c>
      <c r="B33" s="23">
        <v>139.30000000000001</v>
      </c>
      <c r="C33" s="1">
        <v>1450</v>
      </c>
      <c r="D33" s="1">
        <v>170</v>
      </c>
      <c r="E33" s="4">
        <v>1570</v>
      </c>
      <c r="F33" s="1">
        <f t="shared" si="6"/>
        <v>9910</v>
      </c>
      <c r="G33" s="1">
        <f t="shared" si="6"/>
        <v>8560</v>
      </c>
      <c r="H33" s="13">
        <f t="shared" si="2"/>
        <v>8.8102659574468092</v>
      </c>
      <c r="I33" s="3">
        <f t="shared" si="3"/>
        <v>5.6751975753624034E-2</v>
      </c>
      <c r="J33" s="3">
        <f t="shared" si="4"/>
        <v>6.8575304035628962E-2</v>
      </c>
      <c r="K33" s="3">
        <f t="shared" si="5"/>
        <v>0.12532727978925301</v>
      </c>
      <c r="L33" s="12">
        <f t="shared" si="1"/>
        <v>42965.737293215534</v>
      </c>
      <c r="M33" s="10">
        <v>0.9</v>
      </c>
      <c r="N33" s="25">
        <v>42966.5625</v>
      </c>
    </row>
    <row r="34" spans="1:14" x14ac:dyDescent="0.2">
      <c r="A34" s="26" t="s">
        <v>10</v>
      </c>
      <c r="B34" s="23">
        <v>143.1</v>
      </c>
      <c r="C34" s="1">
        <v>420</v>
      </c>
      <c r="D34" s="1">
        <v>0</v>
      </c>
      <c r="E34" s="4">
        <v>2000</v>
      </c>
      <c r="F34" s="1">
        <f t="shared" si="6"/>
        <v>10330</v>
      </c>
      <c r="G34" s="1">
        <f t="shared" si="6"/>
        <v>8560</v>
      </c>
      <c r="H34" s="13">
        <f t="shared" si="2"/>
        <v>7.7612765957446808</v>
      </c>
      <c r="I34" s="3">
        <f t="shared" si="3"/>
        <v>2.0400423999853701E-2</v>
      </c>
      <c r="J34" s="3">
        <f t="shared" si="4"/>
        <v>2.2547837052469984E-2</v>
      </c>
      <c r="K34" s="3">
        <f t="shared" si="5"/>
        <v>4.2948261052323689E-2</v>
      </c>
      <c r="L34" s="12">
        <f t="shared" si="1"/>
        <v>42965.780241476583</v>
      </c>
      <c r="M34" s="10">
        <v>0.8</v>
      </c>
      <c r="N34" s="24"/>
    </row>
    <row r="35" spans="1:14" x14ac:dyDescent="0.2">
      <c r="A35" s="26" t="s">
        <v>39</v>
      </c>
      <c r="B35" s="23">
        <v>151.69999999999999</v>
      </c>
      <c r="C35" s="1">
        <v>120</v>
      </c>
      <c r="D35" s="1">
        <v>1120</v>
      </c>
      <c r="E35" s="4">
        <v>990</v>
      </c>
      <c r="F35" s="1">
        <f t="shared" si="6"/>
        <v>10450</v>
      </c>
      <c r="G35" s="1">
        <f t="shared" si="6"/>
        <v>9680</v>
      </c>
      <c r="H35" s="13">
        <f t="shared" si="2"/>
        <v>8.5530319148936176</v>
      </c>
      <c r="I35" s="3">
        <f t="shared" si="3"/>
        <v>4.1895474832656467E-2</v>
      </c>
      <c r="J35" s="3">
        <f t="shared" si="4"/>
        <v>5.8458802092078831E-3</v>
      </c>
      <c r="K35" s="3">
        <f t="shared" si="5"/>
        <v>4.7741355041864351E-2</v>
      </c>
      <c r="L35" s="12">
        <f t="shared" si="1"/>
        <v>42965.827982831623</v>
      </c>
      <c r="M35" s="10">
        <v>0.9</v>
      </c>
      <c r="N35" s="24">
        <v>42966.677422567343</v>
      </c>
    </row>
    <row r="36" spans="1:14" x14ac:dyDescent="0.2">
      <c r="A36" s="26" t="s">
        <v>11</v>
      </c>
      <c r="B36" s="23">
        <v>155.69999999999999</v>
      </c>
      <c r="C36" s="1">
        <v>400</v>
      </c>
      <c r="D36" s="1">
        <v>90</v>
      </c>
      <c r="E36" s="4">
        <v>1300</v>
      </c>
      <c r="F36" s="1">
        <f t="shared" si="6"/>
        <v>10850</v>
      </c>
      <c r="G36" s="1">
        <f t="shared" si="6"/>
        <v>9770</v>
      </c>
      <c r="H36" s="13">
        <f t="shared" si="2"/>
        <v>8.4700531914893631</v>
      </c>
      <c r="I36" s="3">
        <f t="shared" si="3"/>
        <v>1.9677168832201893E-2</v>
      </c>
      <c r="J36" s="3">
        <f t="shared" si="4"/>
        <v>1.9677168832201896E-2</v>
      </c>
      <c r="K36" s="3">
        <f t="shared" si="5"/>
        <v>3.9354337664403785E-2</v>
      </c>
      <c r="L36" s="12">
        <f t="shared" si="1"/>
        <v>42965.867337169286</v>
      </c>
      <c r="M36" s="10">
        <v>0.9</v>
      </c>
      <c r="N36" s="24"/>
    </row>
    <row r="37" spans="1:14" x14ac:dyDescent="0.2">
      <c r="A37" s="26" t="s">
        <v>40</v>
      </c>
      <c r="B37" s="23">
        <v>158.69999999999999</v>
      </c>
      <c r="C37" s="1">
        <v>0</v>
      </c>
      <c r="D37" s="1">
        <v>540</v>
      </c>
      <c r="E37" s="4">
        <v>760</v>
      </c>
      <c r="F37" s="1">
        <f t="shared" si="6"/>
        <v>10850</v>
      </c>
      <c r="G37" s="1">
        <f t="shared" si="6"/>
        <v>10310</v>
      </c>
      <c r="H37" s="13">
        <f t="shared" si="2"/>
        <v>8.40781914893617</v>
      </c>
      <c r="I37" s="3">
        <f t="shared" si="3"/>
        <v>1.4867113312709167E-2</v>
      </c>
      <c r="J37" s="3">
        <f t="shared" si="4"/>
        <v>0</v>
      </c>
      <c r="K37" s="3">
        <f t="shared" si="5"/>
        <v>1.4867113312709167E-2</v>
      </c>
      <c r="L37" s="12">
        <f t="shared" si="1"/>
        <v>42965.8822042826</v>
      </c>
      <c r="M37" s="10">
        <v>0.9</v>
      </c>
      <c r="N37" s="24">
        <v>42966.770833333336</v>
      </c>
    </row>
    <row r="38" spans="1:14" x14ac:dyDescent="0.2">
      <c r="A38" s="26" t="s">
        <v>12</v>
      </c>
      <c r="B38" s="23">
        <v>160.5</v>
      </c>
      <c r="C38" s="1">
        <v>150</v>
      </c>
      <c r="D38" s="1">
        <v>0</v>
      </c>
      <c r="E38" s="4">
        <v>900</v>
      </c>
      <c r="F38" s="1">
        <f t="shared" si="6"/>
        <v>11000</v>
      </c>
      <c r="G38" s="1">
        <f t="shared" si="6"/>
        <v>10310</v>
      </c>
      <c r="H38" s="13">
        <f t="shared" si="2"/>
        <v>8.3704787234042559</v>
      </c>
      <c r="I38" s="3">
        <f t="shared" si="3"/>
        <v>8.9600610046707257E-3</v>
      </c>
      <c r="J38" s="3">
        <f t="shared" si="4"/>
        <v>7.4667175038922243E-3</v>
      </c>
      <c r="K38" s="3">
        <f t="shared" si="5"/>
        <v>1.6426778508562952E-2</v>
      </c>
      <c r="L38" s="12">
        <f t="shared" si="1"/>
        <v>42965.898631061107</v>
      </c>
      <c r="M38" s="10">
        <v>0.9</v>
      </c>
      <c r="N38" s="24"/>
    </row>
    <row r="39" spans="1:14" x14ac:dyDescent="0.2">
      <c r="A39" s="26" t="s">
        <v>13</v>
      </c>
      <c r="B39" s="23">
        <v>164.6</v>
      </c>
      <c r="C39" s="1">
        <v>0</v>
      </c>
      <c r="D39" s="1">
        <v>410</v>
      </c>
      <c r="E39" s="4">
        <v>500</v>
      </c>
      <c r="F39" s="1">
        <f t="shared" si="6"/>
        <v>11000</v>
      </c>
      <c r="G39" s="1">
        <f t="shared" si="6"/>
        <v>10720</v>
      </c>
      <c r="H39" s="13">
        <f t="shared" si="2"/>
        <v>8.2854255319148926</v>
      </c>
      <c r="I39" s="3">
        <f t="shared" si="3"/>
        <v>2.0618534639566161E-2</v>
      </c>
      <c r="J39" s="3">
        <f t="shared" si="4"/>
        <v>0</v>
      </c>
      <c r="K39" s="3">
        <f t="shared" si="5"/>
        <v>2.0618534639566161E-2</v>
      </c>
      <c r="L39" s="12">
        <f t="shared" si="1"/>
        <v>42965.919249595747</v>
      </c>
      <c r="M39" s="10">
        <v>0.9</v>
      </c>
      <c r="N39" s="24"/>
    </row>
    <row r="40" spans="1:14" x14ac:dyDescent="0.2">
      <c r="A40" s="26" t="s">
        <v>14</v>
      </c>
      <c r="B40" s="23">
        <v>167</v>
      </c>
      <c r="C40" s="1"/>
      <c r="D40" s="1">
        <v>280</v>
      </c>
      <c r="E40" s="4">
        <v>220</v>
      </c>
      <c r="F40" s="1">
        <f t="shared" ref="F40:G41" si="7">+F39+C40</f>
        <v>11000</v>
      </c>
      <c r="G40" s="1">
        <f t="shared" si="7"/>
        <v>11000</v>
      </c>
      <c r="H40" s="13">
        <f t="shared" si="2"/>
        <v>9.1507092198581557</v>
      </c>
      <c r="I40" s="3">
        <f t="shared" si="3"/>
        <v>1.0928114706452266E-2</v>
      </c>
      <c r="J40" s="3">
        <f t="shared" si="4"/>
        <v>0</v>
      </c>
      <c r="K40" s="3">
        <f t="shared" si="5"/>
        <v>1.0928114706452266E-2</v>
      </c>
      <c r="L40" s="12">
        <f t="shared" si="1"/>
        <v>42965.930177710456</v>
      </c>
      <c r="M40" s="10">
        <v>1</v>
      </c>
      <c r="N40" s="24"/>
    </row>
    <row r="41" spans="1:14" x14ac:dyDescent="0.2">
      <c r="A41" s="26" t="s">
        <v>18</v>
      </c>
      <c r="B41" s="23">
        <v>169.2</v>
      </c>
      <c r="C41" s="1">
        <v>0</v>
      </c>
      <c r="D41" s="1">
        <v>0</v>
      </c>
      <c r="E41" s="2">
        <v>220</v>
      </c>
      <c r="F41" s="1">
        <f t="shared" si="7"/>
        <v>11000</v>
      </c>
      <c r="G41" s="1">
        <f t="shared" si="7"/>
        <v>11000</v>
      </c>
      <c r="H41" s="13">
        <f t="shared" si="2"/>
        <v>9.1</v>
      </c>
      <c r="I41" s="3">
        <f t="shared" si="3"/>
        <v>1.0073260073260022E-2</v>
      </c>
      <c r="J41" s="3">
        <f t="shared" si="4"/>
        <v>0</v>
      </c>
      <c r="K41" s="3">
        <f t="shared" si="5"/>
        <v>1.0073260073260022E-2</v>
      </c>
      <c r="L41" s="12">
        <f t="shared" si="1"/>
        <v>42965.940250970532</v>
      </c>
      <c r="M41" s="10">
        <v>1</v>
      </c>
      <c r="N41" s="24">
        <v>42966.875011574077</v>
      </c>
    </row>
    <row r="42" spans="1:14" ht="34.5" customHeight="1" x14ac:dyDescent="0.3">
      <c r="B42" s="5"/>
      <c r="C42" s="31" t="s">
        <v>44</v>
      </c>
      <c r="D42" s="32"/>
      <c r="E42" s="32"/>
      <c r="F42" s="32"/>
      <c r="G42" s="33"/>
      <c r="H42" s="18"/>
      <c r="I42" s="18"/>
      <c r="J42" s="18"/>
      <c r="K42" s="18"/>
      <c r="L42" s="19">
        <f>+SUM(K7:K41)</f>
        <v>1.1902509705497961</v>
      </c>
    </row>
  </sheetData>
  <sheetProtection algorithmName="SHA-512" hashValue="szkEDgpeBbo/ammKp4S+XyfvZkdzkR6+BOkRmD3sCTgJVW8E3e8nk9K2Ta63oGS9sTvFEsCqRDyOOUZJ2Li8zA==" saltValue="X4dVDVo4+o0UVWvT3Fm7Ag==" spinCount="100000" sheet="1" objects="1" scenarios="1"/>
  <mergeCells count="8">
    <mergeCell ref="A1:N1"/>
    <mergeCell ref="A2:G2"/>
    <mergeCell ref="A3:G3"/>
    <mergeCell ref="C42:G42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Temps de Parcours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Boyer</dc:creator>
  <cp:lastModifiedBy>Philippe Boyer</cp:lastModifiedBy>
  <dcterms:created xsi:type="dcterms:W3CDTF">2015-01-27T09:44:55Z</dcterms:created>
  <dcterms:modified xsi:type="dcterms:W3CDTF">2016-12-11T17:24:38Z</dcterms:modified>
</cp:coreProperties>
</file>