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UT4M\2 securite\chronometrage\"/>
    </mc:Choice>
  </mc:AlternateContent>
  <bookViews>
    <workbookView xWindow="-60" yWindow="-180" windowWidth="15450" windowHeight="6000"/>
  </bookViews>
  <sheets>
    <sheet name="Temps de Parcours" sheetId="1" r:id="rId1"/>
  </sheets>
  <calcPr calcId="152511"/>
</workbook>
</file>

<file path=xl/calcChain.xml><?xml version="1.0" encoding="utf-8"?>
<calcChain xmlns="http://schemas.openxmlformats.org/spreadsheetml/2006/main">
  <c r="H7" i="1" l="1"/>
  <c r="L7" i="1"/>
  <c r="S7" i="1"/>
  <c r="R7" i="1"/>
  <c r="R8" i="1" l="1"/>
  <c r="S8" i="1"/>
  <c r="H8" i="1"/>
  <c r="J8" i="1" s="1"/>
  <c r="H10" i="1" l="1"/>
  <c r="R9" i="1"/>
  <c r="H15" i="1"/>
  <c r="J15" i="1" s="1"/>
  <c r="S9" i="1"/>
  <c r="H9" i="1"/>
  <c r="H12" i="1"/>
  <c r="H11" i="1"/>
  <c r="J11" i="1" s="1"/>
  <c r="H14" i="1"/>
  <c r="H13" i="1"/>
  <c r="I8" i="1"/>
  <c r="K8" i="1" s="1"/>
  <c r="I13" i="1" l="1"/>
  <c r="J13" i="1"/>
  <c r="I10" i="1"/>
  <c r="J10" i="1"/>
  <c r="I11" i="1"/>
  <c r="K11" i="1" s="1"/>
  <c r="J12" i="1"/>
  <c r="I12" i="1"/>
  <c r="R10" i="1"/>
  <c r="J14" i="1"/>
  <c r="I14" i="1"/>
  <c r="J9" i="1"/>
  <c r="I9" i="1"/>
  <c r="L8" i="1"/>
  <c r="S10" i="1"/>
  <c r="I15" i="1"/>
  <c r="K15" i="1" s="1"/>
  <c r="I16" i="1" l="1"/>
  <c r="K10" i="1"/>
  <c r="K13" i="1"/>
  <c r="J16" i="1"/>
  <c r="K9" i="1"/>
  <c r="S11" i="1"/>
  <c r="R11" i="1"/>
  <c r="K14" i="1"/>
  <c r="K12" i="1"/>
  <c r="L9" i="1" l="1"/>
  <c r="L10" i="1" s="1"/>
  <c r="L11" i="1" s="1"/>
  <c r="L12" i="1" s="1"/>
  <c r="L13" i="1" s="1"/>
  <c r="L14" i="1" s="1"/>
  <c r="L15" i="1" s="1"/>
  <c r="K16" i="1"/>
  <c r="H16" i="1" s="1"/>
  <c r="L16" i="1"/>
  <c r="S12" i="1"/>
  <c r="R12" i="1"/>
  <c r="R13" i="1" l="1"/>
  <c r="S13" i="1"/>
  <c r="S14" i="1" l="1"/>
  <c r="R14" i="1"/>
  <c r="R15" i="1" l="1"/>
  <c r="S15" i="1"/>
</calcChain>
</file>

<file path=xl/sharedStrings.xml><?xml version="1.0" encoding="utf-8"?>
<sst xmlns="http://schemas.openxmlformats.org/spreadsheetml/2006/main" count="33" uniqueCount="30">
  <si>
    <t>km</t>
  </si>
  <si>
    <t xml:space="preserve"> D+</t>
  </si>
  <si>
    <t>D-</t>
  </si>
  <si>
    <t>Alt.</t>
  </si>
  <si>
    <t>(m)</t>
  </si>
  <si>
    <t>Coef. 
Difficulté</t>
  </si>
  <si>
    <t>vit. Horiz</t>
  </si>
  <si>
    <t>Temps
base</t>
  </si>
  <si>
    <t xml:space="preserve">Sous l'Echaillon </t>
  </si>
  <si>
    <t>INFORMATIONS PARCOURS UT4M160 NOMINAL</t>
  </si>
  <si>
    <t>Dist.</t>
  </si>
  <si>
    <t>Temps 
total</t>
  </si>
  <si>
    <t>suppl Temps
 montee</t>
  </si>
  <si>
    <t>Riouperoux</t>
  </si>
  <si>
    <t>Arselle</t>
  </si>
  <si>
    <t>Croix de Chamrousse</t>
  </si>
  <si>
    <t>Refuge de la Pra</t>
  </si>
  <si>
    <t>Le Grand Colon</t>
  </si>
  <si>
    <t>Freydières</t>
  </si>
  <si>
    <t>Le Versoud</t>
  </si>
  <si>
    <t>Saint-Nazaire-les-Eymes</t>
  </si>
  <si>
    <t>Heure de départ: 
 Start time</t>
  </si>
  <si>
    <t>Cumul D+</t>
  </si>
  <si>
    <t>Cumul D-</t>
  </si>
  <si>
    <t>HORAIRE
TIME</t>
  </si>
  <si>
    <t>Barriere Hor.
Time limit</t>
  </si>
  <si>
    <t xml:space="preserve">Entrez votre vitesse (à plat en depart de course) =&gt; 
Enter your running speed  (at start; km/h) </t>
  </si>
  <si>
    <t>Entrez le taux de cette vitesse en fin de course =&gt;
Enter ratio of this speed at arrival</t>
  </si>
  <si>
    <t>Prévision du temps de course et des heures de passage 
Lap Time and time chart predicting   
Ut4M40-Belledonne</t>
  </si>
  <si>
    <t xml:space="preserve">temps total estimé =&gt;
Total Duration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</si>
</sst>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h]:mm:ss;@"/>
    <numFmt numFmtId="166" formatCode="d/m/yy\ h:mm;@"/>
    <numFmt numFmtId="167" formatCode="0.0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5" borderId="1" xfId="0" quotePrefix="1" applyNumberFormat="1" applyFill="1" applyBorder="1" applyAlignment="1">
      <alignment horizont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6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4" fillId="7" borderId="1" xfId="1" applyNumberFormat="1" applyFont="1" applyFill="1" applyBorder="1" applyAlignment="1" applyProtection="1">
      <alignment vertical="center"/>
    </xf>
    <xf numFmtId="2" fontId="4" fillId="7" borderId="1" xfId="0" applyNumberFormat="1" applyFont="1" applyFill="1" applyBorder="1" applyAlignment="1">
      <alignment vertical="center" wrapText="1"/>
    </xf>
    <xf numFmtId="165" fontId="5" fillId="7" borderId="1" xfId="1" applyNumberFormat="1" applyFont="1" applyFill="1" applyBorder="1" applyAlignment="1" applyProtection="1">
      <alignment horizontal="center" vertical="center"/>
    </xf>
    <xf numFmtId="0" fontId="0" fillId="0" borderId="5" xfId="0" applyBorder="1"/>
    <xf numFmtId="0" fontId="1" fillId="3" borderId="5" xfId="0" applyFont="1" applyFill="1" applyBorder="1" applyAlignment="1">
      <alignment horizontal="center" wrapText="1"/>
    </xf>
    <xf numFmtId="0" fontId="0" fillId="0" borderId="4" xfId="0" applyFill="1" applyBorder="1"/>
    <xf numFmtId="166" fontId="0" fillId="0" borderId="4" xfId="0" applyNumberFormat="1" applyFill="1" applyBorder="1"/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L2" sqref="L2"/>
    </sheetView>
  </sheetViews>
  <sheetFormatPr defaultRowHeight="12.75" x14ac:dyDescent="0.2"/>
  <cols>
    <col min="1" max="1" width="27" customWidth="1"/>
    <col min="2" max="3" width="5.7109375" customWidth="1"/>
    <col min="4" max="5" width="5" bestFit="1" customWidth="1"/>
    <col min="6" max="7" width="6.85546875" bestFit="1" customWidth="1"/>
    <col min="8" max="8" width="10.140625" hidden="1" customWidth="1"/>
    <col min="9" max="9" width="10" hidden="1" customWidth="1"/>
    <col min="10" max="10" width="9.140625" hidden="1" customWidth="1"/>
    <col min="11" max="11" width="10.7109375" hidden="1" customWidth="1"/>
    <col min="12" max="12" width="13.7109375" customWidth="1"/>
    <col min="13" max="13" width="5.7109375" hidden="1" customWidth="1"/>
    <col min="14" max="19" width="9.140625" hidden="1" customWidth="1"/>
    <col min="20" max="20" width="12.28515625" bestFit="1" customWidth="1"/>
    <col min="22" max="22" width="12.7109375" customWidth="1"/>
  </cols>
  <sheetData>
    <row r="1" spans="1:20" ht="77.25" customHeight="1" x14ac:dyDescent="0.2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6"/>
      <c r="N1" s="16"/>
      <c r="O1" s="16"/>
      <c r="P1" s="16"/>
      <c r="Q1" s="16"/>
      <c r="R1" s="16"/>
      <c r="S1" s="16"/>
    </row>
    <row r="2" spans="1:20" ht="33.75" customHeight="1" x14ac:dyDescent="0.2">
      <c r="A2" s="41" t="s">
        <v>26</v>
      </c>
      <c r="B2" s="42"/>
      <c r="C2" s="42"/>
      <c r="D2" s="42"/>
      <c r="E2" s="42"/>
      <c r="F2" s="42"/>
      <c r="G2" s="43"/>
      <c r="H2" s="9"/>
      <c r="I2" s="9"/>
      <c r="J2" s="9"/>
      <c r="K2" s="9"/>
      <c r="L2" s="29">
        <v>16</v>
      </c>
      <c r="M2" s="16"/>
      <c r="N2" s="16"/>
      <c r="O2" s="16"/>
      <c r="P2" s="16"/>
      <c r="Q2" s="16"/>
      <c r="R2" s="16"/>
      <c r="S2" s="16"/>
    </row>
    <row r="3" spans="1:20" ht="35.25" customHeight="1" thickBot="1" x14ac:dyDescent="0.25">
      <c r="A3" s="41" t="s">
        <v>27</v>
      </c>
      <c r="B3" s="42"/>
      <c r="C3" s="42"/>
      <c r="D3" s="42"/>
      <c r="E3" s="42"/>
      <c r="F3" s="42"/>
      <c r="G3" s="43"/>
      <c r="H3" s="9"/>
      <c r="I3" s="9"/>
      <c r="J3" s="9"/>
      <c r="K3" s="9"/>
      <c r="L3" s="30">
        <v>0.9</v>
      </c>
      <c r="M3" s="16"/>
      <c r="N3" s="16"/>
      <c r="O3" s="16"/>
      <c r="P3" s="16"/>
      <c r="Q3" s="16"/>
      <c r="R3" s="16"/>
      <c r="S3" s="16"/>
    </row>
    <row r="4" spans="1:20" ht="27" customHeight="1" x14ac:dyDescent="0.2">
      <c r="A4" s="35" t="s">
        <v>21</v>
      </c>
      <c r="B4" s="7" t="s">
        <v>10</v>
      </c>
      <c r="C4" s="7" t="s">
        <v>1</v>
      </c>
      <c r="D4" s="7" t="s">
        <v>2</v>
      </c>
      <c r="E4" s="7" t="s">
        <v>3</v>
      </c>
      <c r="F4" s="7" t="s">
        <v>22</v>
      </c>
      <c r="G4" s="7" t="s">
        <v>23</v>
      </c>
      <c r="H4" s="17"/>
      <c r="I4" s="17"/>
      <c r="J4" s="17"/>
      <c r="K4" s="17"/>
      <c r="L4" s="31" t="s">
        <v>24</v>
      </c>
      <c r="M4" s="8"/>
      <c r="N4" s="16"/>
      <c r="O4" s="16"/>
      <c r="P4" s="16"/>
      <c r="Q4" s="16"/>
      <c r="R4" s="16"/>
      <c r="S4" s="25"/>
      <c r="T4" s="32" t="s">
        <v>25</v>
      </c>
    </row>
    <row r="5" spans="1:20" x14ac:dyDescent="0.2">
      <c r="A5" s="6">
        <v>42965.333333333336</v>
      </c>
      <c r="B5" s="10" t="s">
        <v>0</v>
      </c>
      <c r="C5" s="7" t="s">
        <v>4</v>
      </c>
      <c r="E5" s="7" t="s">
        <v>4</v>
      </c>
      <c r="F5" s="7" t="s">
        <v>4</v>
      </c>
      <c r="G5" s="7" t="s">
        <v>4</v>
      </c>
      <c r="H5" s="11" t="s">
        <v>6</v>
      </c>
      <c r="I5" s="11" t="s">
        <v>7</v>
      </c>
      <c r="J5" s="11" t="s">
        <v>12</v>
      </c>
      <c r="K5" s="11" t="s">
        <v>11</v>
      </c>
      <c r="L5" s="36"/>
      <c r="M5" s="12" t="s">
        <v>5</v>
      </c>
      <c r="N5" s="33" t="s">
        <v>9</v>
      </c>
      <c r="O5" s="33"/>
      <c r="P5" s="33"/>
      <c r="Q5" s="33"/>
      <c r="R5" s="33"/>
      <c r="S5" s="34"/>
      <c r="T5" s="37"/>
    </row>
    <row r="6" spans="1:20" x14ac:dyDescent="0.2">
      <c r="A6" s="16"/>
      <c r="B6" s="10"/>
      <c r="C6" s="7"/>
      <c r="D6" s="7"/>
      <c r="E6" s="7"/>
      <c r="F6" s="7"/>
      <c r="G6" s="7"/>
      <c r="H6" s="16"/>
      <c r="I6" s="7"/>
      <c r="J6" s="8"/>
      <c r="K6" s="16"/>
      <c r="L6" s="16"/>
      <c r="M6" s="16"/>
      <c r="N6" s="16"/>
      <c r="O6" s="16"/>
      <c r="P6" s="16"/>
      <c r="Q6" s="16"/>
      <c r="R6" s="16"/>
      <c r="S6" s="25"/>
      <c r="T6" s="27"/>
    </row>
    <row r="7" spans="1:20" x14ac:dyDescent="0.2">
      <c r="A7" s="18" t="s">
        <v>13</v>
      </c>
      <c r="B7" s="13">
        <v>0</v>
      </c>
      <c r="C7" s="3">
        <v>0</v>
      </c>
      <c r="D7" s="3">
        <v>0</v>
      </c>
      <c r="E7" s="3">
        <v>470</v>
      </c>
      <c r="F7" s="3">
        <v>0</v>
      </c>
      <c r="G7" s="3">
        <v>0</v>
      </c>
      <c r="H7" s="14">
        <f>L2</f>
        <v>16</v>
      </c>
      <c r="I7" s="15">
        <v>0</v>
      </c>
      <c r="J7" s="15">
        <v>0</v>
      </c>
      <c r="K7" s="15">
        <v>0</v>
      </c>
      <c r="L7" s="19">
        <f>A5+K7</f>
        <v>42965.333333333336</v>
      </c>
      <c r="M7" s="20">
        <v>0.9</v>
      </c>
      <c r="N7" s="2">
        <v>86.7</v>
      </c>
      <c r="O7" s="1"/>
      <c r="P7" s="1"/>
      <c r="Q7" s="4">
        <v>540</v>
      </c>
      <c r="R7" s="1">
        <f>+O7</f>
        <v>0</v>
      </c>
      <c r="S7" s="26">
        <f>+P7</f>
        <v>0</v>
      </c>
      <c r="T7" s="27"/>
    </row>
    <row r="8" spans="1:20" x14ac:dyDescent="0.2">
      <c r="A8" s="18" t="s">
        <v>14</v>
      </c>
      <c r="B8" s="13">
        <v>6.5999999999999943</v>
      </c>
      <c r="C8" s="3">
        <v>1160</v>
      </c>
      <c r="D8" s="3">
        <v>0</v>
      </c>
      <c r="E8" s="3">
        <v>1630</v>
      </c>
      <c r="F8" s="3">
        <v>1160</v>
      </c>
      <c r="G8" s="3">
        <v>0</v>
      </c>
      <c r="H8" s="14">
        <f t="shared" ref="H8:H15" si="0">+M8*L$2*((L$3-1)*B8/B$15+1)</f>
        <v>12.596923076923078</v>
      </c>
      <c r="I8" s="15">
        <f>+(B8)/H8/24</f>
        <v>2.1830727894479707E-2</v>
      </c>
      <c r="J8" s="15">
        <f t="shared" ref="J8:J15" si="1">IF(C8,C8/H8/24/100,0)</f>
        <v>3.8369158117570426E-2</v>
      </c>
      <c r="K8" s="15">
        <f t="shared" ref="K8:K15" si="2">+I8+J8</f>
        <v>6.0199886012050133E-2</v>
      </c>
      <c r="L8" s="19">
        <f t="shared" ref="L8:L15" si="3">+L7+K8</f>
        <v>42965.393533219351</v>
      </c>
      <c r="M8" s="20">
        <v>0.8</v>
      </c>
      <c r="N8" s="5">
        <v>90.7</v>
      </c>
      <c r="O8" s="1">
        <v>1090</v>
      </c>
      <c r="P8" s="1"/>
      <c r="Q8" s="4">
        <v>1630</v>
      </c>
      <c r="R8" s="1">
        <f t="shared" ref="R8:R15" si="4">+R7+O8</f>
        <v>1090</v>
      </c>
      <c r="S8" s="26">
        <f t="shared" ref="S8:S15" si="5">+S7+P8</f>
        <v>0</v>
      </c>
      <c r="T8" s="28">
        <v>42965.46875</v>
      </c>
    </row>
    <row r="9" spans="1:20" x14ac:dyDescent="0.2">
      <c r="A9" s="18" t="s">
        <v>15</v>
      </c>
      <c r="B9" s="13">
        <v>11.799999999999997</v>
      </c>
      <c r="C9" s="3">
        <v>610</v>
      </c>
      <c r="D9" s="3">
        <v>0</v>
      </c>
      <c r="E9" s="3">
        <v>2240</v>
      </c>
      <c r="F9" s="3">
        <v>1770</v>
      </c>
      <c r="G9" s="3">
        <v>0</v>
      </c>
      <c r="H9" s="14">
        <f t="shared" si="0"/>
        <v>13.991538461538461</v>
      </c>
      <c r="I9" s="15">
        <f t="shared" ref="I9:I15" si="6">+(B9-B8)/H9/24</f>
        <v>1.5485549874466263E-2</v>
      </c>
      <c r="J9" s="15">
        <f t="shared" si="1"/>
        <v>1.8165741198893103E-2</v>
      </c>
      <c r="K9" s="15">
        <f t="shared" si="2"/>
        <v>3.3651291073359367E-2</v>
      </c>
      <c r="L9" s="19">
        <f t="shared" si="3"/>
        <v>42965.427184510423</v>
      </c>
      <c r="M9" s="20">
        <v>0.9</v>
      </c>
      <c r="N9" s="5">
        <v>95.7</v>
      </c>
      <c r="O9" s="1">
        <v>610</v>
      </c>
      <c r="P9" s="1"/>
      <c r="Q9" s="4">
        <v>2240</v>
      </c>
      <c r="R9" s="1">
        <f t="shared" si="4"/>
        <v>1700</v>
      </c>
      <c r="S9" s="26">
        <f t="shared" si="5"/>
        <v>0</v>
      </c>
      <c r="T9" s="28">
        <v>42965.541666666664</v>
      </c>
    </row>
    <row r="10" spans="1:20" x14ac:dyDescent="0.2">
      <c r="A10" s="18" t="s">
        <v>8</v>
      </c>
      <c r="B10" s="13">
        <v>15.200000000000003</v>
      </c>
      <c r="C10" s="3">
        <v>0</v>
      </c>
      <c r="D10" s="3">
        <v>400</v>
      </c>
      <c r="E10" s="3">
        <v>1840</v>
      </c>
      <c r="F10" s="3">
        <v>1770</v>
      </c>
      <c r="G10" s="3">
        <v>400</v>
      </c>
      <c r="H10" s="14">
        <f t="shared" si="0"/>
        <v>12.332307692307694</v>
      </c>
      <c r="I10" s="15">
        <f t="shared" si="6"/>
        <v>1.1487441783100483E-2</v>
      </c>
      <c r="J10" s="15">
        <f t="shared" si="1"/>
        <v>0</v>
      </c>
      <c r="K10" s="15">
        <f t="shared" si="2"/>
        <v>1.1487441783100483E-2</v>
      </c>
      <c r="L10" s="19">
        <f t="shared" si="3"/>
        <v>42965.438671952208</v>
      </c>
      <c r="M10" s="20">
        <v>0.8</v>
      </c>
      <c r="N10" s="2">
        <v>99.5</v>
      </c>
      <c r="O10" s="1">
        <v>0</v>
      </c>
      <c r="P10" s="1">
        <v>400</v>
      </c>
      <c r="Q10" s="4">
        <v>1840</v>
      </c>
      <c r="R10" s="1">
        <f t="shared" si="4"/>
        <v>1700</v>
      </c>
      <c r="S10" s="26">
        <f t="shared" si="5"/>
        <v>400</v>
      </c>
      <c r="T10" s="28"/>
    </row>
    <row r="11" spans="1:20" x14ac:dyDescent="0.2">
      <c r="A11" s="18" t="s">
        <v>16</v>
      </c>
      <c r="B11" s="13">
        <v>17.899999999999991</v>
      </c>
      <c r="C11" s="3">
        <v>260</v>
      </c>
      <c r="D11" s="3">
        <v>0</v>
      </c>
      <c r="E11" s="3">
        <v>2100</v>
      </c>
      <c r="F11" s="3">
        <v>2030</v>
      </c>
      <c r="G11" s="3">
        <v>400</v>
      </c>
      <c r="H11" s="14">
        <f t="shared" si="0"/>
        <v>12.24923076923077</v>
      </c>
      <c r="I11" s="15">
        <f t="shared" si="6"/>
        <v>9.1842501883948359E-3</v>
      </c>
      <c r="J11" s="15">
        <f t="shared" si="1"/>
        <v>8.8440927740098783E-3</v>
      </c>
      <c r="K11" s="15">
        <f t="shared" si="2"/>
        <v>1.8028342962404714E-2</v>
      </c>
      <c r="L11" s="19">
        <f t="shared" si="3"/>
        <v>42965.456700295174</v>
      </c>
      <c r="M11" s="20">
        <v>0.8</v>
      </c>
      <c r="N11" s="2">
        <v>101.9</v>
      </c>
      <c r="O11" s="1">
        <v>260</v>
      </c>
      <c r="P11" s="1">
        <v>0</v>
      </c>
      <c r="Q11" s="4">
        <v>2100</v>
      </c>
      <c r="R11" s="1">
        <f t="shared" si="4"/>
        <v>1960</v>
      </c>
      <c r="S11" s="26">
        <f t="shared" si="5"/>
        <v>400</v>
      </c>
      <c r="T11" s="28">
        <v>42965.618055555555</v>
      </c>
    </row>
    <row r="12" spans="1:20" x14ac:dyDescent="0.2">
      <c r="A12" s="18" t="s">
        <v>17</v>
      </c>
      <c r="B12" s="13">
        <v>20.700000000000003</v>
      </c>
      <c r="C12" s="3">
        <v>330</v>
      </c>
      <c r="D12" s="3">
        <v>40</v>
      </c>
      <c r="E12" s="3">
        <v>2390</v>
      </c>
      <c r="F12" s="3">
        <v>2360</v>
      </c>
      <c r="G12" s="3">
        <v>440</v>
      </c>
      <c r="H12" s="14">
        <f t="shared" si="0"/>
        <v>12.163076923076924</v>
      </c>
      <c r="I12" s="15">
        <f t="shared" si="6"/>
        <v>9.5918711527110592E-3</v>
      </c>
      <c r="J12" s="15">
        <f t="shared" si="1"/>
        <v>1.1304705287123705E-2</v>
      </c>
      <c r="K12" s="15">
        <f t="shared" si="2"/>
        <v>2.0896576439834766E-2</v>
      </c>
      <c r="L12" s="19">
        <f t="shared" si="3"/>
        <v>42965.477596871613</v>
      </c>
      <c r="M12" s="20">
        <v>0.8</v>
      </c>
      <c r="N12" s="2">
        <v>104.15</v>
      </c>
      <c r="O12" s="1">
        <v>390</v>
      </c>
      <c r="P12" s="1">
        <v>100</v>
      </c>
      <c r="Q12" s="4">
        <v>2390</v>
      </c>
      <c r="R12" s="1">
        <f t="shared" si="4"/>
        <v>2350</v>
      </c>
      <c r="S12" s="26">
        <f t="shared" si="5"/>
        <v>500</v>
      </c>
      <c r="T12" s="28"/>
    </row>
    <row r="13" spans="1:20" x14ac:dyDescent="0.2">
      <c r="A13" s="18" t="s">
        <v>18</v>
      </c>
      <c r="B13" s="13">
        <v>28.099999999999994</v>
      </c>
      <c r="C13" s="3">
        <v>0</v>
      </c>
      <c r="D13" s="3">
        <v>1270</v>
      </c>
      <c r="E13" s="3">
        <v>1120</v>
      </c>
      <c r="F13" s="3">
        <v>2360</v>
      </c>
      <c r="G13" s="3">
        <v>1710</v>
      </c>
      <c r="H13" s="14">
        <f t="shared" si="0"/>
        <v>13.427307692307693</v>
      </c>
      <c r="I13" s="15">
        <f t="shared" si="6"/>
        <v>2.2963153924741936E-2</v>
      </c>
      <c r="J13" s="15">
        <f t="shared" si="1"/>
        <v>0</v>
      </c>
      <c r="K13" s="15">
        <f t="shared" si="2"/>
        <v>2.2963153924741936E-2</v>
      </c>
      <c r="L13" s="19">
        <f t="shared" si="3"/>
        <v>42965.500560025539</v>
      </c>
      <c r="M13" s="20">
        <v>0.9</v>
      </c>
      <c r="N13" s="2">
        <v>112.1</v>
      </c>
      <c r="O13" s="1"/>
      <c r="P13" s="1">
        <v>1270</v>
      </c>
      <c r="Q13" s="4">
        <v>1120</v>
      </c>
      <c r="R13" s="1">
        <f t="shared" si="4"/>
        <v>2350</v>
      </c>
      <c r="S13" s="26">
        <f t="shared" si="5"/>
        <v>1770</v>
      </c>
      <c r="T13" s="28">
        <v>42965.71875</v>
      </c>
    </row>
    <row r="14" spans="1:20" x14ac:dyDescent="0.2">
      <c r="A14" s="18" t="s">
        <v>19</v>
      </c>
      <c r="B14" s="13">
        <v>36.599999999999994</v>
      </c>
      <c r="C14" s="3">
        <v>60</v>
      </c>
      <c r="D14" s="3">
        <v>960</v>
      </c>
      <c r="E14" s="3">
        <v>220</v>
      </c>
      <c r="F14" s="3">
        <v>2420</v>
      </c>
      <c r="G14" s="3">
        <v>2670</v>
      </c>
      <c r="H14" s="14">
        <f t="shared" si="0"/>
        <v>13.133076923076922</v>
      </c>
      <c r="I14" s="15">
        <f t="shared" si="6"/>
        <v>2.6967531580077708E-2</v>
      </c>
      <c r="J14" s="15">
        <f t="shared" si="1"/>
        <v>1.9035904644760734E-3</v>
      </c>
      <c r="K14" s="15">
        <f t="shared" si="2"/>
        <v>2.887112204455378E-2</v>
      </c>
      <c r="L14" s="19">
        <f t="shared" si="3"/>
        <v>42965.529431147581</v>
      </c>
      <c r="M14" s="20">
        <v>0.9</v>
      </c>
      <c r="N14" s="2">
        <v>120.2</v>
      </c>
      <c r="O14" s="1">
        <v>60</v>
      </c>
      <c r="P14" s="1">
        <v>960</v>
      </c>
      <c r="Q14" s="4">
        <v>230</v>
      </c>
      <c r="R14" s="1">
        <f t="shared" si="4"/>
        <v>2410</v>
      </c>
      <c r="S14" s="26">
        <f t="shared" si="5"/>
        <v>2730</v>
      </c>
      <c r="T14" s="28"/>
    </row>
    <row r="15" spans="1:20" ht="13.5" thickBot="1" x14ac:dyDescent="0.25">
      <c r="A15" s="18" t="s">
        <v>20</v>
      </c>
      <c r="B15" s="13">
        <v>41.599999999999994</v>
      </c>
      <c r="C15" s="3">
        <v>70</v>
      </c>
      <c r="D15" s="3">
        <v>0</v>
      </c>
      <c r="E15" s="3">
        <v>290</v>
      </c>
      <c r="F15" s="3">
        <v>2490</v>
      </c>
      <c r="G15" s="3">
        <v>2670</v>
      </c>
      <c r="H15" s="14">
        <f t="shared" si="0"/>
        <v>14.4</v>
      </c>
      <c r="I15" s="15">
        <f t="shared" si="6"/>
        <v>1.4467592592592593E-2</v>
      </c>
      <c r="J15" s="15">
        <f t="shared" si="1"/>
        <v>2.0254629629629629E-3</v>
      </c>
      <c r="K15" s="15">
        <f t="shared" si="2"/>
        <v>1.6493055555555556E-2</v>
      </c>
      <c r="L15" s="19">
        <f t="shared" si="3"/>
        <v>42965.545924203136</v>
      </c>
      <c r="M15" s="20">
        <v>1</v>
      </c>
      <c r="N15" s="2">
        <v>125.8</v>
      </c>
      <c r="O15" s="1">
        <v>70</v>
      </c>
      <c r="P15" s="1"/>
      <c r="Q15" s="4">
        <v>290</v>
      </c>
      <c r="R15" s="1">
        <f t="shared" si="4"/>
        <v>2480</v>
      </c>
      <c r="S15" s="26">
        <f t="shared" si="5"/>
        <v>2730</v>
      </c>
      <c r="T15" s="28">
        <v>42965.833365300852</v>
      </c>
    </row>
    <row r="16" spans="1:20" ht="34.5" customHeight="1" x14ac:dyDescent="0.25">
      <c r="A16" s="16"/>
      <c r="B16" s="21"/>
      <c r="C16" s="38" t="s">
        <v>29</v>
      </c>
      <c r="D16" s="39"/>
      <c r="E16" s="39"/>
      <c r="F16" s="39"/>
      <c r="G16" s="40"/>
      <c r="H16" s="23">
        <f>B15/K16/24</f>
        <v>8.1533761774429792</v>
      </c>
      <c r="I16" s="22">
        <f>+SUM(I7:I15)</f>
        <v>0.13197811899056458</v>
      </c>
      <c r="J16" s="22">
        <f>+SUM(J7:J15)</f>
        <v>8.061275080503616E-2</v>
      </c>
      <c r="K16" s="22">
        <f>+SUM(K7:K15)</f>
        <v>0.21259086979560071</v>
      </c>
      <c r="L16" s="24">
        <f>+SUM(K7:K15)</f>
        <v>0.21259086979560071</v>
      </c>
      <c r="M16" s="16"/>
      <c r="N16" s="16"/>
      <c r="O16" s="16"/>
      <c r="P16" s="16"/>
      <c r="Q16" s="16"/>
      <c r="R16" s="16"/>
      <c r="S16" s="16"/>
    </row>
  </sheetData>
  <sheetProtection algorithmName="SHA-512" hashValue="giqcsWLCFxihiQrT01C8nNUnyaZh5VUje4p9ONRZ9Vqdb+d+SC2oNfw6znK40A2G3gvnCrurnXO0PU7ZCh60Xw==" saltValue="FB1yNDHfsw7O2Jk5cUgobA==" spinCount="100000" sheet="1" objects="1" scenarios="1" selectLockedCells="1"/>
  <mergeCells count="5">
    <mergeCell ref="C16:G16"/>
    <mergeCell ref="A1:L1"/>
    <mergeCell ref="N5:S5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Temps de Parcours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Boyer</dc:creator>
  <cp:lastModifiedBy>Philippe Boyer</cp:lastModifiedBy>
  <dcterms:created xsi:type="dcterms:W3CDTF">2015-01-27T09:44:55Z</dcterms:created>
  <dcterms:modified xsi:type="dcterms:W3CDTF">2016-12-11T17:28:59Z</dcterms:modified>
</cp:coreProperties>
</file>